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62460C4-6887-45BD-AEDD-FE88F3BFB6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" sheetId="1" r:id="rId1"/>
  </sheets>
  <calcPr calcId="191029"/>
</workbook>
</file>

<file path=xl/calcChain.xml><?xml version="1.0" encoding="utf-8"?>
<calcChain xmlns="http://schemas.openxmlformats.org/spreadsheetml/2006/main">
  <c r="N63" i="1" l="1"/>
  <c r="L63" i="1"/>
  <c r="F63" i="1"/>
  <c r="C63" i="1"/>
  <c r="B63" i="1"/>
  <c r="N62" i="1"/>
  <c r="L62" i="1"/>
  <c r="F62" i="1"/>
  <c r="C62" i="1"/>
  <c r="B62" i="1"/>
  <c r="N61" i="1"/>
  <c r="L61" i="1"/>
  <c r="F61" i="1"/>
  <c r="C61" i="1"/>
  <c r="B61" i="1"/>
  <c r="N60" i="1"/>
  <c r="L60" i="1"/>
  <c r="F60" i="1"/>
  <c r="C60" i="1"/>
  <c r="B60" i="1"/>
  <c r="N59" i="1"/>
  <c r="L59" i="1"/>
  <c r="F59" i="1"/>
  <c r="C59" i="1"/>
  <c r="B59" i="1"/>
  <c r="N58" i="1"/>
  <c r="L58" i="1"/>
  <c r="F58" i="1"/>
  <c r="C58" i="1"/>
  <c r="B58" i="1"/>
  <c r="N57" i="1"/>
  <c r="L57" i="1"/>
  <c r="F57" i="1"/>
  <c r="C57" i="1"/>
  <c r="B57" i="1"/>
  <c r="N56" i="1"/>
  <c r="L56" i="1"/>
  <c r="F56" i="1"/>
  <c r="C56" i="1"/>
  <c r="B56" i="1"/>
  <c r="N55" i="1"/>
  <c r="L55" i="1"/>
  <c r="F55" i="1"/>
  <c r="C55" i="1"/>
  <c r="B55" i="1"/>
  <c r="N54" i="1"/>
  <c r="L54" i="1"/>
  <c r="F54" i="1"/>
  <c r="C54" i="1"/>
  <c r="B54" i="1"/>
  <c r="N53" i="1"/>
  <c r="L53" i="1"/>
  <c r="F53" i="1"/>
  <c r="C53" i="1"/>
  <c r="B53" i="1"/>
  <c r="N52" i="1"/>
  <c r="L52" i="1"/>
  <c r="F52" i="1"/>
  <c r="C52" i="1"/>
  <c r="B52" i="1"/>
  <c r="N51" i="1"/>
  <c r="L51" i="1"/>
  <c r="F51" i="1"/>
  <c r="C51" i="1"/>
  <c r="B51" i="1"/>
  <c r="N50" i="1"/>
  <c r="L50" i="1"/>
  <c r="F50" i="1"/>
  <c r="C50" i="1"/>
  <c r="B50" i="1"/>
  <c r="N49" i="1"/>
  <c r="L49" i="1"/>
  <c r="F49" i="1"/>
  <c r="C49" i="1"/>
  <c r="B49" i="1"/>
  <c r="N48" i="1"/>
  <c r="L48" i="1"/>
  <c r="F48" i="1"/>
  <c r="C48" i="1"/>
  <c r="B48" i="1"/>
  <c r="N47" i="1"/>
  <c r="L47" i="1"/>
  <c r="F47" i="1"/>
  <c r="C47" i="1"/>
  <c r="B47" i="1"/>
  <c r="N46" i="1"/>
  <c r="L46" i="1"/>
  <c r="F46" i="1"/>
  <c r="C46" i="1"/>
  <c r="B46" i="1"/>
  <c r="N45" i="1"/>
  <c r="L45" i="1"/>
  <c r="F45" i="1"/>
  <c r="C45" i="1"/>
  <c r="B45" i="1"/>
  <c r="N44" i="1"/>
  <c r="L44" i="1"/>
  <c r="F44" i="1"/>
  <c r="C44" i="1"/>
  <c r="B44" i="1"/>
  <c r="N43" i="1"/>
  <c r="L43" i="1"/>
  <c r="F43" i="1"/>
  <c r="C43" i="1"/>
  <c r="B43" i="1"/>
  <c r="N42" i="1"/>
  <c r="L42" i="1"/>
  <c r="F42" i="1"/>
  <c r="C42" i="1"/>
  <c r="B42" i="1"/>
  <c r="N41" i="1"/>
  <c r="L41" i="1"/>
  <c r="F41" i="1"/>
  <c r="C41" i="1"/>
  <c r="B41" i="1"/>
  <c r="N40" i="1"/>
  <c r="L40" i="1"/>
  <c r="F40" i="1"/>
  <c r="C40" i="1"/>
  <c r="B40" i="1"/>
  <c r="N39" i="1"/>
  <c r="L39" i="1"/>
  <c r="F39" i="1"/>
  <c r="C39" i="1"/>
  <c r="B39" i="1"/>
  <c r="N38" i="1"/>
  <c r="L38" i="1"/>
  <c r="F38" i="1"/>
  <c r="C38" i="1"/>
  <c r="B38" i="1"/>
  <c r="N37" i="1"/>
  <c r="L37" i="1"/>
  <c r="F37" i="1"/>
  <c r="C37" i="1"/>
  <c r="B37" i="1"/>
  <c r="N36" i="1"/>
  <c r="L36" i="1"/>
  <c r="F36" i="1"/>
  <c r="C36" i="1"/>
  <c r="B36" i="1"/>
  <c r="N35" i="1"/>
  <c r="L35" i="1"/>
  <c r="F35" i="1"/>
  <c r="C35" i="1"/>
  <c r="B35" i="1"/>
  <c r="N34" i="1"/>
  <c r="L34" i="1"/>
  <c r="F34" i="1"/>
  <c r="C34" i="1"/>
  <c r="B34" i="1"/>
  <c r="N33" i="1"/>
  <c r="L33" i="1"/>
  <c r="F33" i="1"/>
  <c r="C33" i="1"/>
  <c r="B33" i="1"/>
  <c r="N32" i="1"/>
  <c r="L32" i="1"/>
  <c r="F32" i="1"/>
  <c r="C32" i="1"/>
  <c r="B32" i="1"/>
  <c r="N31" i="1"/>
  <c r="L31" i="1"/>
  <c r="F31" i="1"/>
  <c r="C31" i="1"/>
  <c r="B31" i="1"/>
  <c r="N30" i="1"/>
  <c r="L30" i="1"/>
  <c r="F30" i="1"/>
  <c r="C30" i="1"/>
  <c r="B30" i="1"/>
  <c r="N29" i="1"/>
  <c r="L29" i="1"/>
  <c r="F29" i="1"/>
  <c r="C29" i="1"/>
  <c r="B29" i="1"/>
  <c r="N28" i="1"/>
  <c r="L28" i="1"/>
  <c r="F28" i="1"/>
  <c r="C28" i="1"/>
  <c r="B28" i="1"/>
  <c r="N27" i="1"/>
  <c r="L27" i="1"/>
  <c r="F27" i="1"/>
  <c r="C27" i="1"/>
  <c r="B27" i="1"/>
  <c r="N26" i="1"/>
  <c r="L26" i="1"/>
  <c r="F26" i="1"/>
  <c r="C26" i="1"/>
  <c r="B26" i="1"/>
  <c r="N25" i="1"/>
  <c r="L25" i="1"/>
  <c r="F25" i="1"/>
  <c r="C25" i="1"/>
  <c r="B25" i="1"/>
  <c r="N24" i="1"/>
  <c r="L24" i="1"/>
  <c r="F24" i="1"/>
  <c r="C24" i="1"/>
  <c r="B24" i="1"/>
  <c r="N23" i="1"/>
  <c r="L23" i="1"/>
  <c r="F23" i="1"/>
  <c r="C23" i="1"/>
  <c r="B23" i="1"/>
  <c r="N22" i="1"/>
  <c r="L22" i="1"/>
  <c r="F22" i="1"/>
  <c r="C22" i="1"/>
  <c r="B22" i="1"/>
  <c r="N21" i="1"/>
  <c r="L21" i="1"/>
  <c r="F21" i="1"/>
  <c r="C21" i="1"/>
  <c r="B21" i="1"/>
  <c r="N20" i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L11" i="1"/>
  <c r="F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<sst xmlns="http://schemas.openxmlformats.org/spreadsheetml/2006/main" count="65" uniqueCount="37">
  <si>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</si>
  <si>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Муниципального совета муниципального образования муниципальный округ Ржевка седьмого созыва</t>
  </si>
  <si>
    <t>По состоянию на 26.08.2024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</si>
  <si>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</si>
  <si>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</si>
  <si>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</si>
  <si>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</si>
  <si>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</si>
  <si>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</si>
  <si>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</si>
  <si>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</si>
  <si>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</si>
  <si>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</si>
  <si>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</si>
  <si>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</si>
  <si>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</si>
  <si>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</si>
  <si>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</si>
  <si>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</si>
  <si>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</si>
  <si>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</si>
  <si>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</si>
  <si>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</si>
  <si>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</si>
  <si>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</si>
  <si>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</si>
  <si>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</si>
  <si>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</si>
  <si>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</si>
  <si>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</si>
  <si>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Отчет № 7. 26.08.2024 11:26:49</t>
  </si>
  <si>
    <t>Председатель</t>
  </si>
  <si>
    <t>Л.В.Суранова</t>
  </si>
  <si>
    <t>Территориальной избирательной комиссии № 45</t>
  </si>
  <si>
    <t>(подпись, дата)</t>
  </si>
  <si>
    <t>(инициалы, фамилия)</t>
  </si>
  <si>
    <t>27.08.2024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</si>
</sst>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quotePrefix="1"/>
    <xf numFmtId="0" fontId="4" fillId="3" borderId="2" xfId="0" quotePrefix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wrapText="1"/>
    </xf>
    <xf numFmtId="0" fontId="0" fillId="0" borderId="0" xfId="0"/>
    <xf numFmtId="49" fontId="6" fillId="0" borderId="0" xfId="0" applyNumberFormat="1" applyFont="1" applyAlignment="1">
      <alignment horizontal="left" vertical="top" wrapText="1"/>
    </xf>
    <xf numFmtId="49" fontId="6" fillId="0" borderId="8" xfId="0" applyNumberFormat="1" applyFont="1" applyBorder="1" applyAlignment="1">
      <alignment horizontal="right" vertical="center" wrapText="1"/>
    </xf>
    <xf numFmtId="49" fontId="6" fillId="0" borderId="9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workbookViewId="0">
      <selection activeCell="D6" sqref="D6:H6"/>
    </sheetView>
  </sheetViews>
  <sheetFormatPr defaultRowHeight="14.4" x14ac:dyDescent="0.3"/>
  <cols>
    <col min="1" max="1" width="8.109375" customWidth="1"/>
    <col min="2" max="3" width="12.6640625" customWidth="1"/>
    <col min="4" max="5" width="15.6640625" customWidth="1"/>
    <col min="6" max="6" width="9.6640625" customWidth="1"/>
    <col min="7" max="7" width="15.6640625" customWidth="1"/>
    <col min="8" max="8" width="5.6640625" customWidth="1"/>
    <col min="9" max="9" width="15.6640625" customWidth="1"/>
    <col min="10" max="10" width="13.109375" customWidth="1"/>
    <col min="11" max="11" width="15.6640625" customWidth="1"/>
    <col min="12" max="12" width="9.6640625" customWidth="1"/>
    <col min="13" max="13" width="15.6640625" customWidth="1"/>
    <col min="14" max="14" width="18.5546875" customWidth="1"/>
    <col min="15" max="15" width="9.109375" customWidth="1"/>
  </cols>
  <sheetData>
    <row r="1" spans="1:15" ht="15" customHeight="1" x14ac:dyDescent="0.3">
      <c r="N1" s="1" t="s">
        <v>30</v>
      </c>
    </row>
    <row r="2" spans="1:15" ht="155.4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ht="15.6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3">
      <c r="N4" s="2" t="s">
        <v>2</v>
      </c>
    </row>
    <row r="5" spans="1:15" x14ac:dyDescent="0.3">
      <c r="N5" s="2" t="s">
        <v>3</v>
      </c>
    </row>
    <row r="6" spans="1:15" ht="24" customHeight="1" x14ac:dyDescent="0.3">
      <c r="A6" s="15" t="str">
        <f t="shared" ref="A6" si="0">"№
п/п"</f>
        <v>№
п/п</v>
      </c>
      <c r="B6" s="15" t="str">
        <f t="shared" ref="B6" si="1">"Наименование территории"</f>
        <v>Наименование территории</v>
      </c>
      <c r="C6" s="15" t="str">
        <f t="shared" ref="C6" si="2">"Фамилия, имя, отчество кандидата"</f>
        <v>Фамилия, имя, отчество кандидата</v>
      </c>
      <c r="D6" s="18" t="str">
        <f t="shared" ref="D6" si="3">"Поступило средств"</f>
        <v>Поступило средств</v>
      </c>
      <c r="E6" s="19"/>
      <c r="F6" s="19"/>
      <c r="G6" s="19"/>
      <c r="H6" s="20"/>
      <c r="I6" s="18" t="str">
        <f t="shared" ref="I6" si="4">"Израсходовано средств"</f>
        <v>Израсходовано средств</v>
      </c>
      <c r="J6" s="19"/>
      <c r="K6" s="19"/>
      <c r="L6" s="20"/>
      <c r="M6" s="18" t="str">
        <f t="shared" ref="M6" si="5">"Возвращено средств"</f>
        <v>Возвращено средств</v>
      </c>
      <c r="N6" s="20"/>
    </row>
    <row r="7" spans="1:15" ht="53.1" customHeight="1" x14ac:dyDescent="0.3">
      <c r="A7" s="16"/>
      <c r="B7" s="16"/>
      <c r="C7" s="16"/>
      <c r="D7" s="15" t="str">
        <f t="shared" ref="D7" si="6">"всего"</f>
        <v>всего</v>
      </c>
      <c r="E7" s="18" t="str">
        <f t="shared" ref="E7" si="7">"из них"</f>
        <v>из них</v>
      </c>
      <c r="F7" s="19"/>
      <c r="G7" s="19"/>
      <c r="H7" s="20"/>
      <c r="I7" s="15" t="str">
        <f t="shared" ref="I7" si="8">"всего"</f>
        <v>всего</v>
      </c>
      <c r="J7" s="18" t="str">
        <f t="shared" ref="J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9"/>
      <c r="L7" s="20"/>
      <c r="M7" s="15" t="str">
        <f t="shared" ref="M7" si="10">"сумма, руб."</f>
        <v>сумма, руб.</v>
      </c>
      <c r="N7" s="15" t="str">
        <f t="shared" ref="N7" si="11">"основание возврата"</f>
        <v>основание возврата</v>
      </c>
    </row>
    <row r="8" spans="1:15" ht="69.900000000000006" customHeight="1" x14ac:dyDescent="0.3">
      <c r="A8" s="16"/>
      <c r="B8" s="16"/>
      <c r="C8" s="16"/>
      <c r="D8" s="16"/>
      <c r="E8" s="18" t="str">
        <f t="shared" ref="E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20"/>
      <c r="G8" s="18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0"/>
      <c r="I8" s="16"/>
      <c r="J8" s="15" t="str">
        <f t="shared" ref="J8" si="14">"дата операции"</f>
        <v>дата операции</v>
      </c>
      <c r="K8" s="15" t="str">
        <f t="shared" ref="K8" si="15">"сумма, руб."</f>
        <v>сумма, руб.</v>
      </c>
      <c r="L8" s="15" t="str">
        <f t="shared" ref="L8" si="16">"назначение платежа"</f>
        <v>назначение платежа</v>
      </c>
      <c r="M8" s="16"/>
      <c r="N8" s="16"/>
    </row>
    <row r="9" spans="1:15" ht="75" customHeight="1" x14ac:dyDescent="0.3">
      <c r="A9" s="17"/>
      <c r="B9" s="17"/>
      <c r="C9" s="17"/>
      <c r="D9" s="17"/>
      <c r="E9" s="3" t="str">
        <f>"сумма, руб."</f>
        <v>сумма, руб.</v>
      </c>
      <c r="F9" s="3" t="str">
        <f>"наименование юридического лица"</f>
        <v>наименование юридического лица</v>
      </c>
      <c r="G9" s="3" t="str">
        <f>"сумма, руб."</f>
        <v>сумма, руб.</v>
      </c>
      <c r="H9" s="3" t="str">
        <f>"кол-во граждан"</f>
        <v>кол-во граждан</v>
      </c>
      <c r="I9" s="17"/>
      <c r="J9" s="17"/>
      <c r="K9" s="17"/>
      <c r="L9" s="17"/>
      <c r="M9" s="17"/>
      <c r="N9" s="17"/>
    </row>
    <row r="10" spans="1:15" x14ac:dyDescent="0.3">
      <c r="A10" s="5" t="s">
        <v>4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3" t="str">
        <f>"14"</f>
        <v>14</v>
      </c>
    </row>
    <row r="11" spans="1:15" ht="45" customHeight="1" x14ac:dyDescent="0.3">
      <c r="A11" s="6" t="s">
        <v>5</v>
      </c>
      <c r="B11" s="7" t="str">
        <f>"Округ №1 (№ 1)"</f>
        <v>Округ №1 (№ 1)</v>
      </c>
      <c r="C11" s="7" t="str">
        <f>"Агеева Ольга Викторовна"</f>
        <v>Агеева Ольга Викторовна</v>
      </c>
      <c r="D11" s="8">
        <v>1000</v>
      </c>
      <c r="E11" s="8"/>
      <c r="F11" s="7" t="str">
        <f>""</f>
        <v/>
      </c>
      <c r="G11" s="8"/>
      <c r="H11" s="9"/>
      <c r="I11" s="8">
        <v>700</v>
      </c>
      <c r="J11" s="10"/>
      <c r="K11" s="8"/>
      <c r="L11" s="7" t="str">
        <f>""</f>
        <v/>
      </c>
      <c r="M11" s="8"/>
      <c r="N11" s="7" t="str">
        <f>""</f>
        <v/>
      </c>
      <c r="O11" s="4"/>
    </row>
    <row r="12" spans="1:15" ht="30" customHeight="1" x14ac:dyDescent="0.3">
      <c r="A12" s="5" t="s">
        <v>6</v>
      </c>
      <c r="B12" s="11" t="str">
        <f>""</f>
        <v/>
      </c>
      <c r="C12" s="11" t="str">
        <f>"Итого по кандидату"</f>
        <v>Итого по кандидату</v>
      </c>
      <c r="D12" s="12">
        <v>1000</v>
      </c>
      <c r="E12" s="12">
        <v>0</v>
      </c>
      <c r="F12" s="11" t="str">
        <f>""</f>
        <v/>
      </c>
      <c r="G12" s="12">
        <v>0</v>
      </c>
      <c r="H12" s="13"/>
      <c r="I12" s="12">
        <v>700</v>
      </c>
      <c r="J12" s="14"/>
      <c r="K12" s="12">
        <v>0</v>
      </c>
      <c r="L12" s="11" t="str">
        <f>""</f>
        <v/>
      </c>
      <c r="M12" s="12">
        <v>0</v>
      </c>
      <c r="N12" s="11" t="str">
        <f>""</f>
        <v/>
      </c>
      <c r="O12" s="4"/>
    </row>
    <row r="13" spans="1:15" ht="45" customHeight="1" x14ac:dyDescent="0.3">
      <c r="A13" s="6" t="s">
        <v>7</v>
      </c>
      <c r="B13" s="7" t="str">
        <f>"Округ №1 (№ 1)"</f>
        <v>Округ №1 (№ 1)</v>
      </c>
      <c r="C13" s="7" t="str">
        <f>"Бодров Сергей Юрьевич"</f>
        <v>Бодров Сергей Юрьевич</v>
      </c>
      <c r="D13" s="8">
        <v>1000</v>
      </c>
      <c r="E13" s="8"/>
      <c r="F13" s="7" t="str">
        <f>""</f>
        <v/>
      </c>
      <c r="G13" s="8"/>
      <c r="H13" s="9"/>
      <c r="I13" s="8">
        <v>700</v>
      </c>
      <c r="J13" s="10"/>
      <c r="K13" s="8"/>
      <c r="L13" s="7" t="str">
        <f>""</f>
        <v/>
      </c>
      <c r="M13" s="8"/>
      <c r="N13" s="7" t="str">
        <f>""</f>
        <v/>
      </c>
      <c r="O13" s="4"/>
    </row>
    <row r="14" spans="1:15" ht="30" customHeight="1" x14ac:dyDescent="0.3">
      <c r="A14" s="5" t="s">
        <v>6</v>
      </c>
      <c r="B14" s="11" t="str">
        <f>""</f>
        <v/>
      </c>
      <c r="C14" s="11" t="str">
        <f>"Итого по кандидату"</f>
        <v>Итого по кандидату</v>
      </c>
      <c r="D14" s="12">
        <v>1000</v>
      </c>
      <c r="E14" s="12">
        <v>0</v>
      </c>
      <c r="F14" s="11" t="str">
        <f>""</f>
        <v/>
      </c>
      <c r="G14" s="12">
        <v>0</v>
      </c>
      <c r="H14" s="13"/>
      <c r="I14" s="12">
        <v>700</v>
      </c>
      <c r="J14" s="14"/>
      <c r="K14" s="12">
        <v>0</v>
      </c>
      <c r="L14" s="11" t="str">
        <f>""</f>
        <v/>
      </c>
      <c r="M14" s="12">
        <v>0</v>
      </c>
      <c r="N14" s="11" t="str">
        <f>""</f>
        <v/>
      </c>
      <c r="O14" s="4"/>
    </row>
    <row r="15" spans="1:15" ht="45" customHeight="1" x14ac:dyDescent="0.3">
      <c r="A15" s="6" t="s">
        <v>8</v>
      </c>
      <c r="B15" s="7" t="str">
        <f>"Округ №1 (№ 1)"</f>
        <v>Округ №1 (№ 1)</v>
      </c>
      <c r="C15" s="7" t="str">
        <f>"Дудченко Алексей Михайлович"</f>
        <v>Дудченко Алексей Михайлович</v>
      </c>
      <c r="D15" s="8">
        <v>1000</v>
      </c>
      <c r="E15" s="8"/>
      <c r="F15" s="7" t="str">
        <f>""</f>
        <v/>
      </c>
      <c r="G15" s="8"/>
      <c r="H15" s="9"/>
      <c r="I15" s="8">
        <v>177</v>
      </c>
      <c r="J15" s="10"/>
      <c r="K15" s="8"/>
      <c r="L15" s="7" t="str">
        <f>""</f>
        <v/>
      </c>
      <c r="M15" s="8"/>
      <c r="N15" s="7" t="str">
        <f>""</f>
        <v/>
      </c>
      <c r="O15" s="4"/>
    </row>
    <row r="16" spans="1:15" ht="30" customHeight="1" x14ac:dyDescent="0.3">
      <c r="A16" s="5" t="s">
        <v>6</v>
      </c>
      <c r="B16" s="11" t="str">
        <f>""</f>
        <v/>
      </c>
      <c r="C16" s="11" t="str">
        <f>"Итого по кандидату"</f>
        <v>Итого по кандидату</v>
      </c>
      <c r="D16" s="12">
        <v>1000</v>
      </c>
      <c r="E16" s="12">
        <v>0</v>
      </c>
      <c r="F16" s="11" t="str">
        <f>""</f>
        <v/>
      </c>
      <c r="G16" s="12">
        <v>0</v>
      </c>
      <c r="H16" s="13"/>
      <c r="I16" s="12">
        <v>177</v>
      </c>
      <c r="J16" s="14"/>
      <c r="K16" s="12">
        <v>0</v>
      </c>
      <c r="L16" s="11" t="str">
        <f>""</f>
        <v/>
      </c>
      <c r="M16" s="12">
        <v>0</v>
      </c>
      <c r="N16" s="11" t="str">
        <f>""</f>
        <v/>
      </c>
      <c r="O16" s="4"/>
    </row>
    <row r="17" spans="1:15" ht="45" customHeight="1" x14ac:dyDescent="0.3">
      <c r="A17" s="6" t="s">
        <v>9</v>
      </c>
      <c r="B17" s="7" t="str">
        <f>"Округ №1 (№ 1)"</f>
        <v>Округ №1 (№ 1)</v>
      </c>
      <c r="C17" s="7" t="str">
        <f>"Козловский Виктор Ринатович"</f>
        <v>Козловский Виктор Ринатович</v>
      </c>
      <c r="D17" s="8">
        <v>33570</v>
      </c>
      <c r="E17" s="8"/>
      <c r="F17" s="7" t="str">
        <f>""</f>
        <v/>
      </c>
      <c r="G17" s="8"/>
      <c r="H17" s="9"/>
      <c r="I17" s="8">
        <v>33570</v>
      </c>
      <c r="J17" s="10"/>
      <c r="K17" s="8"/>
      <c r="L17" s="7" t="str">
        <f>""</f>
        <v/>
      </c>
      <c r="M17" s="8"/>
      <c r="N17" s="7" t="str">
        <f>""</f>
        <v/>
      </c>
      <c r="O17" s="4"/>
    </row>
    <row r="18" spans="1:15" ht="30" customHeight="1" x14ac:dyDescent="0.3">
      <c r="A18" s="5" t="s">
        <v>6</v>
      </c>
      <c r="B18" s="11" t="str">
        <f>""</f>
        <v/>
      </c>
      <c r="C18" s="11" t="str">
        <f>"Итого по кандидату"</f>
        <v>Итого по кандидату</v>
      </c>
      <c r="D18" s="12">
        <v>33570</v>
      </c>
      <c r="E18" s="12">
        <v>0</v>
      </c>
      <c r="F18" s="11" t="str">
        <f>""</f>
        <v/>
      </c>
      <c r="G18" s="12">
        <v>0</v>
      </c>
      <c r="H18" s="13"/>
      <c r="I18" s="12">
        <v>33570</v>
      </c>
      <c r="J18" s="14"/>
      <c r="K18" s="12">
        <v>0</v>
      </c>
      <c r="L18" s="11" t="str">
        <f>""</f>
        <v/>
      </c>
      <c r="M18" s="12">
        <v>0</v>
      </c>
      <c r="N18" s="11" t="str">
        <f>""</f>
        <v/>
      </c>
      <c r="O18" s="4"/>
    </row>
    <row r="19" spans="1:15" ht="45" customHeight="1" x14ac:dyDescent="0.3">
      <c r="A19" s="6" t="s">
        <v>10</v>
      </c>
      <c r="B19" s="7" t="str">
        <f>"Округ №1 (№ 1)"</f>
        <v>Округ №1 (№ 1)</v>
      </c>
      <c r="C19" s="7" t="str">
        <f>"Корсуненко Светлана Юрьевна"</f>
        <v>Корсуненко Светлана Юрьевна</v>
      </c>
      <c r="D19" s="8">
        <v>9000</v>
      </c>
      <c r="E19" s="8"/>
      <c r="F19" s="7" t="str">
        <f>""</f>
        <v/>
      </c>
      <c r="G19" s="8"/>
      <c r="H19" s="9"/>
      <c r="I19" s="8">
        <v>8500</v>
      </c>
      <c r="J19" s="10"/>
      <c r="K19" s="8"/>
      <c r="L19" s="7" t="str">
        <f>""</f>
        <v/>
      </c>
      <c r="M19" s="8"/>
      <c r="N19" s="7" t="str">
        <f>""</f>
        <v/>
      </c>
      <c r="O19" s="4"/>
    </row>
    <row r="20" spans="1:15" ht="30" customHeight="1" x14ac:dyDescent="0.3">
      <c r="A20" s="5" t="s">
        <v>6</v>
      </c>
      <c r="B20" s="11" t="str">
        <f>""</f>
        <v/>
      </c>
      <c r="C20" s="11" t="str">
        <f>"Итого по кандидату"</f>
        <v>Итого по кандидату</v>
      </c>
      <c r="D20" s="12">
        <v>9000</v>
      </c>
      <c r="E20" s="12">
        <v>0</v>
      </c>
      <c r="F20" s="11" t="str">
        <f>""</f>
        <v/>
      </c>
      <c r="G20" s="12">
        <v>0</v>
      </c>
      <c r="H20" s="13"/>
      <c r="I20" s="12">
        <v>8500</v>
      </c>
      <c r="J20" s="14"/>
      <c r="K20" s="12">
        <v>0</v>
      </c>
      <c r="L20" s="11" t="str">
        <f>""</f>
        <v/>
      </c>
      <c r="M20" s="12">
        <v>0</v>
      </c>
      <c r="N20" s="11" t="str">
        <f>""</f>
        <v/>
      </c>
      <c r="O20" s="4"/>
    </row>
    <row r="21" spans="1:15" ht="60" customHeight="1" x14ac:dyDescent="0.3">
      <c r="A21" s="6" t="s">
        <v>11</v>
      </c>
      <c r="B21" s="7" t="str">
        <f>"Округ №1 (№ 1)"</f>
        <v>Округ №1 (№ 1)</v>
      </c>
      <c r="C21" s="7" t="str">
        <f>"Николаева Марина Александровна"</f>
        <v>Николаева Марина Александровна</v>
      </c>
      <c r="D21" s="8">
        <v>1000</v>
      </c>
      <c r="E21" s="8"/>
      <c r="F21" s="7" t="str">
        <f>""</f>
        <v/>
      </c>
      <c r="G21" s="8"/>
      <c r="H21" s="9"/>
      <c r="I21" s="8">
        <v>700</v>
      </c>
      <c r="J21" s="10"/>
      <c r="K21" s="8"/>
      <c r="L21" s="7" t="str">
        <f>""</f>
        <v/>
      </c>
      <c r="M21" s="8"/>
      <c r="N21" s="7" t="str">
        <f>""</f>
        <v/>
      </c>
      <c r="O21" s="4"/>
    </row>
    <row r="22" spans="1:15" ht="30" customHeight="1" x14ac:dyDescent="0.3">
      <c r="A22" s="5" t="s">
        <v>6</v>
      </c>
      <c r="B22" s="11" t="str">
        <f>""</f>
        <v/>
      </c>
      <c r="C22" s="11" t="str">
        <f>"Итого по кандидату"</f>
        <v>Итого по кандидату</v>
      </c>
      <c r="D22" s="12">
        <v>1000</v>
      </c>
      <c r="E22" s="12">
        <v>0</v>
      </c>
      <c r="F22" s="11" t="str">
        <f>""</f>
        <v/>
      </c>
      <c r="G22" s="12">
        <v>0</v>
      </c>
      <c r="H22" s="13"/>
      <c r="I22" s="12">
        <v>700</v>
      </c>
      <c r="J22" s="14"/>
      <c r="K22" s="12">
        <v>0</v>
      </c>
      <c r="L22" s="11" t="str">
        <f>""</f>
        <v/>
      </c>
      <c r="M22" s="12">
        <v>0</v>
      </c>
      <c r="N22" s="11" t="str">
        <f>""</f>
        <v/>
      </c>
      <c r="O22" s="4"/>
    </row>
    <row r="23" spans="1:15" ht="45" customHeight="1" x14ac:dyDescent="0.3">
      <c r="A23" s="6" t="s">
        <v>12</v>
      </c>
      <c r="B23" s="7" t="str">
        <f>"Округ №1 (№ 1)"</f>
        <v>Округ №1 (№ 1)</v>
      </c>
      <c r="C23" s="7" t="str">
        <f>"Подгорная Валентина Борисовна"</f>
        <v>Подгорная Валентина Борисовна</v>
      </c>
      <c r="D23" s="8">
        <v>1000</v>
      </c>
      <c r="E23" s="8"/>
      <c r="F23" s="7" t="str">
        <f>""</f>
        <v/>
      </c>
      <c r="G23" s="8"/>
      <c r="H23" s="9"/>
      <c r="I23" s="8">
        <v>200</v>
      </c>
      <c r="J23" s="10"/>
      <c r="K23" s="8"/>
      <c r="L23" s="7" t="str">
        <f>""</f>
        <v/>
      </c>
      <c r="M23" s="8"/>
      <c r="N23" s="7" t="str">
        <f>""</f>
        <v/>
      </c>
      <c r="O23" s="4"/>
    </row>
    <row r="24" spans="1:15" ht="30" customHeight="1" x14ac:dyDescent="0.3">
      <c r="A24" s="5" t="s">
        <v>6</v>
      </c>
      <c r="B24" s="11" t="str">
        <f>""</f>
        <v/>
      </c>
      <c r="C24" s="11" t="str">
        <f>"Итого по кандидату"</f>
        <v>Итого по кандидату</v>
      </c>
      <c r="D24" s="12">
        <v>1000</v>
      </c>
      <c r="E24" s="12">
        <v>0</v>
      </c>
      <c r="F24" s="11" t="str">
        <f>""</f>
        <v/>
      </c>
      <c r="G24" s="12">
        <v>0</v>
      </c>
      <c r="H24" s="13"/>
      <c r="I24" s="12">
        <v>200</v>
      </c>
      <c r="J24" s="14"/>
      <c r="K24" s="12">
        <v>0</v>
      </c>
      <c r="L24" s="11" t="str">
        <f>""</f>
        <v/>
      </c>
      <c r="M24" s="12">
        <v>0</v>
      </c>
      <c r="N24" s="11" t="str">
        <f>""</f>
        <v/>
      </c>
      <c r="O24" s="4"/>
    </row>
    <row r="25" spans="1:15" ht="45" customHeight="1" x14ac:dyDescent="0.3">
      <c r="A25" s="6" t="s">
        <v>13</v>
      </c>
      <c r="B25" s="7" t="str">
        <f>"Округ №1 (№ 1)"</f>
        <v>Округ №1 (№ 1)</v>
      </c>
      <c r="C25" s="7" t="str">
        <f>"Попов Константин Алексеевич"</f>
        <v>Попов Константин Алексеевич</v>
      </c>
      <c r="D25" s="8">
        <v>1000</v>
      </c>
      <c r="E25" s="8"/>
      <c r="F25" s="7" t="str">
        <f>""</f>
        <v/>
      </c>
      <c r="G25" s="8"/>
      <c r="H25" s="9"/>
      <c r="I25" s="8">
        <v>700</v>
      </c>
      <c r="J25" s="10"/>
      <c r="K25" s="8"/>
      <c r="L25" s="7" t="str">
        <f>""</f>
        <v/>
      </c>
      <c r="M25" s="8"/>
      <c r="N25" s="7" t="str">
        <f>""</f>
        <v/>
      </c>
      <c r="O25" s="4"/>
    </row>
    <row r="26" spans="1:15" ht="30" customHeight="1" x14ac:dyDescent="0.3">
      <c r="A26" s="5" t="s">
        <v>6</v>
      </c>
      <c r="B26" s="11" t="str">
        <f>""</f>
        <v/>
      </c>
      <c r="C26" s="11" t="str">
        <f>"Итого по кандидату"</f>
        <v>Итого по кандидату</v>
      </c>
      <c r="D26" s="12">
        <v>1000</v>
      </c>
      <c r="E26" s="12">
        <v>0</v>
      </c>
      <c r="F26" s="11" t="str">
        <f>""</f>
        <v/>
      </c>
      <c r="G26" s="12">
        <v>0</v>
      </c>
      <c r="H26" s="13"/>
      <c r="I26" s="12">
        <v>700</v>
      </c>
      <c r="J26" s="14"/>
      <c r="K26" s="12">
        <v>0</v>
      </c>
      <c r="L26" s="11" t="str">
        <f>""</f>
        <v/>
      </c>
      <c r="M26" s="12">
        <v>0</v>
      </c>
      <c r="N26" s="11" t="str">
        <f>""</f>
        <v/>
      </c>
      <c r="O26" s="4"/>
    </row>
    <row r="27" spans="1:15" ht="45" customHeight="1" x14ac:dyDescent="0.3">
      <c r="A27" s="6" t="s">
        <v>14</v>
      </c>
      <c r="B27" s="7" t="str">
        <f>"Округ №1 (№ 1)"</f>
        <v>Округ №1 (№ 1)</v>
      </c>
      <c r="C27" s="7" t="str">
        <f>"Рубинская Наталья Николаевна"</f>
        <v>Рубинская Наталья Николаевна</v>
      </c>
      <c r="D27" s="8">
        <v>1000</v>
      </c>
      <c r="E27" s="8"/>
      <c r="F27" s="7" t="str">
        <f>""</f>
        <v/>
      </c>
      <c r="G27" s="8"/>
      <c r="H27" s="9"/>
      <c r="I27" s="8">
        <v>200</v>
      </c>
      <c r="J27" s="10"/>
      <c r="K27" s="8"/>
      <c r="L27" s="7" t="str">
        <f>""</f>
        <v/>
      </c>
      <c r="M27" s="8"/>
      <c r="N27" s="7" t="str">
        <f>""</f>
        <v/>
      </c>
      <c r="O27" s="4"/>
    </row>
    <row r="28" spans="1:15" ht="30" customHeight="1" x14ac:dyDescent="0.3">
      <c r="A28" s="5" t="s">
        <v>6</v>
      </c>
      <c r="B28" s="11" t="str">
        <f>""</f>
        <v/>
      </c>
      <c r="C28" s="11" t="str">
        <f>"Итого по кандидату"</f>
        <v>Итого по кандидату</v>
      </c>
      <c r="D28" s="12">
        <v>1000</v>
      </c>
      <c r="E28" s="12">
        <v>0</v>
      </c>
      <c r="F28" s="11" t="str">
        <f>""</f>
        <v/>
      </c>
      <c r="G28" s="12">
        <v>0</v>
      </c>
      <c r="H28" s="13"/>
      <c r="I28" s="12">
        <v>200</v>
      </c>
      <c r="J28" s="14"/>
      <c r="K28" s="12">
        <v>0</v>
      </c>
      <c r="L28" s="11" t="str">
        <f>""</f>
        <v/>
      </c>
      <c r="M28" s="12">
        <v>0</v>
      </c>
      <c r="N28" s="11" t="str">
        <f>""</f>
        <v/>
      </c>
      <c r="O28" s="4"/>
    </row>
    <row r="29" spans="1:15" ht="60" customHeight="1" x14ac:dyDescent="0.3">
      <c r="A29" s="6" t="s">
        <v>15</v>
      </c>
      <c r="B29" s="7" t="str">
        <f>"Округ №1 (№ 1)"</f>
        <v>Округ №1 (№ 1)</v>
      </c>
      <c r="C29" s="7" t="str">
        <f>"Сагиева Екатерина Александровна"</f>
        <v>Сагиева Екатерина Александровна</v>
      </c>
      <c r="D29" s="8">
        <v>6000</v>
      </c>
      <c r="E29" s="8"/>
      <c r="F29" s="7" t="str">
        <f>""</f>
        <v/>
      </c>
      <c r="G29" s="8"/>
      <c r="H29" s="9"/>
      <c r="I29" s="8">
        <v>5150</v>
      </c>
      <c r="J29" s="10"/>
      <c r="K29" s="8"/>
      <c r="L29" s="7" t="str">
        <f>""</f>
        <v/>
      </c>
      <c r="M29" s="8"/>
      <c r="N29" s="7" t="str">
        <f>""</f>
        <v/>
      </c>
      <c r="O29" s="4"/>
    </row>
    <row r="30" spans="1:15" ht="30" customHeight="1" x14ac:dyDescent="0.3">
      <c r="A30" s="5" t="s">
        <v>6</v>
      </c>
      <c r="B30" s="11" t="str">
        <f>""</f>
        <v/>
      </c>
      <c r="C30" s="11" t="str">
        <f>"Итого по кандидату"</f>
        <v>Итого по кандидату</v>
      </c>
      <c r="D30" s="12">
        <v>6000</v>
      </c>
      <c r="E30" s="12">
        <v>0</v>
      </c>
      <c r="F30" s="11" t="str">
        <f>""</f>
        <v/>
      </c>
      <c r="G30" s="12">
        <v>0</v>
      </c>
      <c r="H30" s="13"/>
      <c r="I30" s="12">
        <v>5150</v>
      </c>
      <c r="J30" s="14"/>
      <c r="K30" s="12">
        <v>0</v>
      </c>
      <c r="L30" s="11" t="str">
        <f>""</f>
        <v/>
      </c>
      <c r="M30" s="12">
        <v>0</v>
      </c>
      <c r="N30" s="11" t="str">
        <f>""</f>
        <v/>
      </c>
      <c r="O30" s="4"/>
    </row>
    <row r="31" spans="1:15" ht="75" customHeight="1" x14ac:dyDescent="0.3">
      <c r="A31" s="5" t="s">
        <v>6</v>
      </c>
      <c r="B31" s="11" t="str">
        <f>""</f>
        <v/>
      </c>
      <c r="C31" s="11" t="str">
        <f>"Избирательный округ (Округ №1 (№ 1)), всего"</f>
        <v>Избирательный округ (Округ №1 (№ 1)), всего</v>
      </c>
      <c r="D31" s="12">
        <v>55570</v>
      </c>
      <c r="E31" s="12">
        <v>0</v>
      </c>
      <c r="F31" s="11" t="str">
        <f>""</f>
        <v/>
      </c>
      <c r="G31" s="12">
        <v>0</v>
      </c>
      <c r="H31" s="13"/>
      <c r="I31" s="12">
        <v>50597</v>
      </c>
      <c r="J31" s="14"/>
      <c r="K31" s="12">
        <v>0</v>
      </c>
      <c r="L31" s="11" t="str">
        <f>""</f>
        <v/>
      </c>
      <c r="M31" s="12">
        <v>0</v>
      </c>
      <c r="N31" s="11" t="str">
        <f>""</f>
        <v/>
      </c>
      <c r="O31" s="4"/>
    </row>
    <row r="32" spans="1:15" ht="45" customHeight="1" x14ac:dyDescent="0.3">
      <c r="A32" s="6" t="s">
        <v>16</v>
      </c>
      <c r="B32" s="7" t="str">
        <f>"Округ №2 (№ 2)"</f>
        <v>Округ №2 (№ 2)</v>
      </c>
      <c r="C32" s="7" t="str">
        <f>"Архипов Игорь Викторович"</f>
        <v>Архипов Игорь Викторович</v>
      </c>
      <c r="D32" s="8">
        <v>1000</v>
      </c>
      <c r="E32" s="8"/>
      <c r="F32" s="7" t="str">
        <f>""</f>
        <v/>
      </c>
      <c r="G32" s="8"/>
      <c r="H32" s="9"/>
      <c r="I32" s="8">
        <v>0</v>
      </c>
      <c r="J32" s="10"/>
      <c r="K32" s="8"/>
      <c r="L32" s="7" t="str">
        <f>""</f>
        <v/>
      </c>
      <c r="M32" s="8"/>
      <c r="N32" s="7" t="str">
        <f>""</f>
        <v/>
      </c>
      <c r="O32" s="4"/>
    </row>
    <row r="33" spans="1:15" ht="30" customHeight="1" x14ac:dyDescent="0.3">
      <c r="A33" s="5" t="s">
        <v>6</v>
      </c>
      <c r="B33" s="11" t="str">
        <f>""</f>
        <v/>
      </c>
      <c r="C33" s="11" t="str">
        <f>"Итого по кандидату"</f>
        <v>Итого по кандидату</v>
      </c>
      <c r="D33" s="12">
        <v>1000</v>
      </c>
      <c r="E33" s="12">
        <v>0</v>
      </c>
      <c r="F33" s="11" t="str">
        <f>""</f>
        <v/>
      </c>
      <c r="G33" s="12">
        <v>0</v>
      </c>
      <c r="H33" s="13"/>
      <c r="I33" s="12">
        <v>0</v>
      </c>
      <c r="J33" s="14"/>
      <c r="K33" s="12">
        <v>0</v>
      </c>
      <c r="L33" s="11" t="str">
        <f>""</f>
        <v/>
      </c>
      <c r="M33" s="12">
        <v>0</v>
      </c>
      <c r="N33" s="11" t="str">
        <f>""</f>
        <v/>
      </c>
      <c r="O33" s="4"/>
    </row>
    <row r="34" spans="1:15" ht="45" customHeight="1" x14ac:dyDescent="0.3">
      <c r="A34" s="6" t="s">
        <v>17</v>
      </c>
      <c r="B34" s="7" t="str">
        <f>"Округ №2 (№ 2)"</f>
        <v>Округ №2 (№ 2)</v>
      </c>
      <c r="C34" s="7" t="str">
        <f>"Другова Роза Андреевна"</f>
        <v>Другова Роза Андреевна</v>
      </c>
      <c r="D34" s="8">
        <v>1000</v>
      </c>
      <c r="E34" s="8"/>
      <c r="F34" s="7" t="str">
        <f>""</f>
        <v/>
      </c>
      <c r="G34" s="8"/>
      <c r="H34" s="9"/>
      <c r="I34" s="8">
        <v>200</v>
      </c>
      <c r="J34" s="10"/>
      <c r="K34" s="8"/>
      <c r="L34" s="7" t="str">
        <f>""</f>
        <v/>
      </c>
      <c r="M34" s="8"/>
      <c r="N34" s="7" t="str">
        <f>""</f>
        <v/>
      </c>
      <c r="O34" s="4"/>
    </row>
    <row r="35" spans="1:15" ht="30" customHeight="1" x14ac:dyDescent="0.3">
      <c r="A35" s="5" t="s">
        <v>6</v>
      </c>
      <c r="B35" s="11" t="str">
        <f>""</f>
        <v/>
      </c>
      <c r="C35" s="11" t="str">
        <f>"Итого по кандидату"</f>
        <v>Итого по кандидату</v>
      </c>
      <c r="D35" s="12">
        <v>1000</v>
      </c>
      <c r="E35" s="12">
        <v>0</v>
      </c>
      <c r="F35" s="11" t="str">
        <f>""</f>
        <v/>
      </c>
      <c r="G35" s="12">
        <v>0</v>
      </c>
      <c r="H35" s="13"/>
      <c r="I35" s="12">
        <v>200</v>
      </c>
      <c r="J35" s="14"/>
      <c r="K35" s="12">
        <v>0</v>
      </c>
      <c r="L35" s="11" t="str">
        <f>""</f>
        <v/>
      </c>
      <c r="M35" s="12">
        <v>0</v>
      </c>
      <c r="N35" s="11" t="str">
        <f>""</f>
        <v/>
      </c>
      <c r="O35" s="4"/>
    </row>
    <row r="36" spans="1:15" ht="60" customHeight="1" x14ac:dyDescent="0.3">
      <c r="A36" s="6" t="s">
        <v>18</v>
      </c>
      <c r="B36" s="7" t="str">
        <f>"Округ №2 (№ 2)"</f>
        <v>Округ №2 (№ 2)</v>
      </c>
      <c r="C36" s="7" t="str">
        <f>"Ладочкин Алексей Владимирович"</f>
        <v>Ладочкин Алексей Владимирович</v>
      </c>
      <c r="D36" s="8">
        <v>1000</v>
      </c>
      <c r="E36" s="8"/>
      <c r="F36" s="7" t="str">
        <f>""</f>
        <v/>
      </c>
      <c r="G36" s="8"/>
      <c r="H36" s="9"/>
      <c r="I36" s="8">
        <v>700</v>
      </c>
      <c r="J36" s="10"/>
      <c r="K36" s="8"/>
      <c r="L36" s="7" t="str">
        <f>""</f>
        <v/>
      </c>
      <c r="M36" s="8"/>
      <c r="N36" s="7" t="str">
        <f>""</f>
        <v/>
      </c>
      <c r="O36" s="4"/>
    </row>
    <row r="37" spans="1:15" ht="30" customHeight="1" x14ac:dyDescent="0.3">
      <c r="A37" s="5" t="s">
        <v>6</v>
      </c>
      <c r="B37" s="11" t="str">
        <f>""</f>
        <v/>
      </c>
      <c r="C37" s="11" t="str">
        <f>"Итого по кандидату"</f>
        <v>Итого по кандидату</v>
      </c>
      <c r="D37" s="12">
        <v>1000</v>
      </c>
      <c r="E37" s="12">
        <v>0</v>
      </c>
      <c r="F37" s="11" t="str">
        <f>""</f>
        <v/>
      </c>
      <c r="G37" s="12">
        <v>0</v>
      </c>
      <c r="H37" s="13"/>
      <c r="I37" s="12">
        <v>700</v>
      </c>
      <c r="J37" s="14"/>
      <c r="K37" s="12">
        <v>0</v>
      </c>
      <c r="L37" s="11" t="str">
        <f>""</f>
        <v/>
      </c>
      <c r="M37" s="12">
        <v>0</v>
      </c>
      <c r="N37" s="11" t="str">
        <f>""</f>
        <v/>
      </c>
      <c r="O37" s="4"/>
    </row>
    <row r="38" spans="1:15" ht="45" customHeight="1" x14ac:dyDescent="0.3">
      <c r="A38" s="6" t="s">
        <v>19</v>
      </c>
      <c r="B38" s="7" t="str">
        <f>"Округ №2 (№ 2)"</f>
        <v>Округ №2 (№ 2)</v>
      </c>
      <c r="C38" s="7" t="str">
        <f>"Матущенко Вера Федоровна"</f>
        <v>Матущенко Вера Федоровна</v>
      </c>
      <c r="D38" s="8">
        <v>1000</v>
      </c>
      <c r="E38" s="8"/>
      <c r="F38" s="7" t="str">
        <f>""</f>
        <v/>
      </c>
      <c r="G38" s="8"/>
      <c r="H38" s="9"/>
      <c r="I38" s="8">
        <v>700</v>
      </c>
      <c r="J38" s="10"/>
      <c r="K38" s="8"/>
      <c r="L38" s="7" t="str">
        <f>""</f>
        <v/>
      </c>
      <c r="M38" s="8"/>
      <c r="N38" s="7" t="str">
        <f>""</f>
        <v/>
      </c>
      <c r="O38" s="4"/>
    </row>
    <row r="39" spans="1:15" ht="30" customHeight="1" x14ac:dyDescent="0.3">
      <c r="A39" s="5" t="s">
        <v>6</v>
      </c>
      <c r="B39" s="11" t="str">
        <f>""</f>
        <v/>
      </c>
      <c r="C39" s="11" t="str">
        <f>"Итого по кандидату"</f>
        <v>Итого по кандидату</v>
      </c>
      <c r="D39" s="12">
        <v>1000</v>
      </c>
      <c r="E39" s="12">
        <v>0</v>
      </c>
      <c r="F39" s="11" t="str">
        <f>""</f>
        <v/>
      </c>
      <c r="G39" s="12">
        <v>0</v>
      </c>
      <c r="H39" s="13"/>
      <c r="I39" s="12">
        <v>700</v>
      </c>
      <c r="J39" s="14"/>
      <c r="K39" s="12">
        <v>0</v>
      </c>
      <c r="L39" s="11" t="str">
        <f>""</f>
        <v/>
      </c>
      <c r="M39" s="12">
        <v>0</v>
      </c>
      <c r="N39" s="11" t="str">
        <f>""</f>
        <v/>
      </c>
      <c r="O39" s="4"/>
    </row>
    <row r="40" spans="1:15" ht="45" customHeight="1" x14ac:dyDescent="0.3">
      <c r="A40" s="6" t="s">
        <v>20</v>
      </c>
      <c r="B40" s="7" t="str">
        <f>"Округ №2 (№ 2)"</f>
        <v>Округ №2 (№ 2)</v>
      </c>
      <c r="C40" s="7" t="str">
        <f>"Митина Светлана Ивановна"</f>
        <v>Митина Светлана Ивановна</v>
      </c>
      <c r="D40" s="8">
        <v>1000</v>
      </c>
      <c r="E40" s="8"/>
      <c r="F40" s="7" t="str">
        <f>""</f>
        <v/>
      </c>
      <c r="G40" s="8"/>
      <c r="H40" s="9"/>
      <c r="I40" s="8">
        <v>0</v>
      </c>
      <c r="J40" s="10"/>
      <c r="K40" s="8"/>
      <c r="L40" s="7" t="str">
        <f>""</f>
        <v/>
      </c>
      <c r="M40" s="8"/>
      <c r="N40" s="7" t="str">
        <f>""</f>
        <v/>
      </c>
      <c r="O40" s="4"/>
    </row>
    <row r="41" spans="1:15" ht="30" customHeight="1" x14ac:dyDescent="0.3">
      <c r="A41" s="5" t="s">
        <v>6</v>
      </c>
      <c r="B41" s="11" t="str">
        <f>""</f>
        <v/>
      </c>
      <c r="C41" s="11" t="str">
        <f>"Итого по кандидату"</f>
        <v>Итого по кандидату</v>
      </c>
      <c r="D41" s="12">
        <v>1000</v>
      </c>
      <c r="E41" s="12">
        <v>0</v>
      </c>
      <c r="F41" s="11" t="str">
        <f>""</f>
        <v/>
      </c>
      <c r="G41" s="12">
        <v>0</v>
      </c>
      <c r="H41" s="13"/>
      <c r="I41" s="12">
        <v>0</v>
      </c>
      <c r="J41" s="14"/>
      <c r="K41" s="12">
        <v>0</v>
      </c>
      <c r="L41" s="11" t="str">
        <f>""</f>
        <v/>
      </c>
      <c r="M41" s="12">
        <v>0</v>
      </c>
      <c r="N41" s="11" t="str">
        <f>""</f>
        <v/>
      </c>
      <c r="O41" s="4"/>
    </row>
    <row r="42" spans="1:15" ht="75" customHeight="1" x14ac:dyDescent="0.3">
      <c r="A42" s="5" t="s">
        <v>6</v>
      </c>
      <c r="B42" s="11" t="str">
        <f>""</f>
        <v/>
      </c>
      <c r="C42" s="11" t="str">
        <f>"Избирательный округ (Округ №2 (№ 2)), всего"</f>
        <v>Избирательный округ (Округ №2 (№ 2)), всего</v>
      </c>
      <c r="D42" s="12">
        <v>5000</v>
      </c>
      <c r="E42" s="12">
        <v>0</v>
      </c>
      <c r="F42" s="11" t="str">
        <f>""</f>
        <v/>
      </c>
      <c r="G42" s="12">
        <v>0</v>
      </c>
      <c r="H42" s="13"/>
      <c r="I42" s="12">
        <v>1600</v>
      </c>
      <c r="J42" s="14"/>
      <c r="K42" s="12">
        <v>0</v>
      </c>
      <c r="L42" s="11" t="str">
        <f>""</f>
        <v/>
      </c>
      <c r="M42" s="12">
        <v>0</v>
      </c>
      <c r="N42" s="11" t="str">
        <f>""</f>
        <v/>
      </c>
      <c r="O42" s="4"/>
    </row>
    <row r="43" spans="1:15" ht="60" customHeight="1" x14ac:dyDescent="0.3">
      <c r="A43" s="6" t="s">
        <v>21</v>
      </c>
      <c r="B43" s="7" t="str">
        <f>"Округ №3 (№ 3)"</f>
        <v>Округ №3 (№ 3)</v>
      </c>
      <c r="C43" s="7" t="str">
        <f>"Александрова Людмила Анатольевна"</f>
        <v>Александрова Людмила Анатольевна</v>
      </c>
      <c r="D43" s="8">
        <v>1000</v>
      </c>
      <c r="E43" s="8"/>
      <c r="F43" s="7" t="str">
        <f>""</f>
        <v/>
      </c>
      <c r="G43" s="8"/>
      <c r="H43" s="9"/>
      <c r="I43" s="8">
        <v>0</v>
      </c>
      <c r="J43" s="10"/>
      <c r="K43" s="8"/>
      <c r="L43" s="7" t="str">
        <f>""</f>
        <v/>
      </c>
      <c r="M43" s="8"/>
      <c r="N43" s="7" t="str">
        <f>""</f>
        <v/>
      </c>
      <c r="O43" s="4"/>
    </row>
    <row r="44" spans="1:15" ht="30" customHeight="1" x14ac:dyDescent="0.3">
      <c r="A44" s="5" t="s">
        <v>6</v>
      </c>
      <c r="B44" s="11" t="str">
        <f>""</f>
        <v/>
      </c>
      <c r="C44" s="11" t="str">
        <f>"Итого по кандидату"</f>
        <v>Итого по кандидату</v>
      </c>
      <c r="D44" s="12">
        <v>1000</v>
      </c>
      <c r="E44" s="12">
        <v>0</v>
      </c>
      <c r="F44" s="11" t="str">
        <f>""</f>
        <v/>
      </c>
      <c r="G44" s="12">
        <v>0</v>
      </c>
      <c r="H44" s="13"/>
      <c r="I44" s="12">
        <v>0</v>
      </c>
      <c r="J44" s="14"/>
      <c r="K44" s="12">
        <v>0</v>
      </c>
      <c r="L44" s="11" t="str">
        <f>""</f>
        <v/>
      </c>
      <c r="M44" s="12">
        <v>0</v>
      </c>
      <c r="N44" s="11" t="str">
        <f>""</f>
        <v/>
      </c>
      <c r="O44" s="4"/>
    </row>
    <row r="45" spans="1:15" ht="45" customHeight="1" x14ac:dyDescent="0.3">
      <c r="A45" s="6" t="s">
        <v>22</v>
      </c>
      <c r="B45" s="7" t="str">
        <f>"Округ №3 (№ 3)"</f>
        <v>Округ №3 (№ 3)</v>
      </c>
      <c r="C45" s="7" t="str">
        <f>"Гаспер Игорь Павлович"</f>
        <v>Гаспер Игорь Павлович</v>
      </c>
      <c r="D45" s="8">
        <v>1000</v>
      </c>
      <c r="E45" s="8"/>
      <c r="F45" s="7" t="str">
        <f>""</f>
        <v/>
      </c>
      <c r="G45" s="8"/>
      <c r="H45" s="9"/>
      <c r="I45" s="8">
        <v>200</v>
      </c>
      <c r="J45" s="10"/>
      <c r="K45" s="8"/>
      <c r="L45" s="7" t="str">
        <f>""</f>
        <v/>
      </c>
      <c r="M45" s="8"/>
      <c r="N45" s="7" t="str">
        <f>""</f>
        <v/>
      </c>
      <c r="O45" s="4"/>
    </row>
    <row r="46" spans="1:15" ht="30" customHeight="1" x14ac:dyDescent="0.3">
      <c r="A46" s="5" t="s">
        <v>6</v>
      </c>
      <c r="B46" s="11" t="str">
        <f>""</f>
        <v/>
      </c>
      <c r="C46" s="11" t="str">
        <f>"Итого по кандидату"</f>
        <v>Итого по кандидату</v>
      </c>
      <c r="D46" s="12">
        <v>1000</v>
      </c>
      <c r="E46" s="12">
        <v>0</v>
      </c>
      <c r="F46" s="11" t="str">
        <f>""</f>
        <v/>
      </c>
      <c r="G46" s="12">
        <v>0</v>
      </c>
      <c r="H46" s="13"/>
      <c r="I46" s="12">
        <v>200</v>
      </c>
      <c r="J46" s="14"/>
      <c r="K46" s="12">
        <v>0</v>
      </c>
      <c r="L46" s="11" t="str">
        <f>""</f>
        <v/>
      </c>
      <c r="M46" s="12">
        <v>0</v>
      </c>
      <c r="N46" s="11" t="str">
        <f>""</f>
        <v/>
      </c>
      <c r="O46" s="4"/>
    </row>
    <row r="47" spans="1:15" ht="60" customHeight="1" x14ac:dyDescent="0.3">
      <c r="A47" s="6" t="s">
        <v>23</v>
      </c>
      <c r="B47" s="7" t="str">
        <f>"Округ №3 (№ 3)"</f>
        <v>Округ №3 (№ 3)</v>
      </c>
      <c r="C47" s="7" t="str">
        <f>"Жекулин Алексей Владимирович"</f>
        <v>Жекулин Алексей Владимирович</v>
      </c>
      <c r="D47" s="8">
        <v>1000</v>
      </c>
      <c r="E47" s="8"/>
      <c r="F47" s="7" t="str">
        <f>""</f>
        <v/>
      </c>
      <c r="G47" s="8"/>
      <c r="H47" s="9"/>
      <c r="I47" s="8">
        <v>700</v>
      </c>
      <c r="J47" s="10"/>
      <c r="K47" s="8"/>
      <c r="L47" s="7" t="str">
        <f>""</f>
        <v/>
      </c>
      <c r="M47" s="8"/>
      <c r="N47" s="7" t="str">
        <f>""</f>
        <v/>
      </c>
      <c r="O47" s="4"/>
    </row>
    <row r="48" spans="1:15" ht="30" customHeight="1" x14ac:dyDescent="0.3">
      <c r="A48" s="5" t="s">
        <v>6</v>
      </c>
      <c r="B48" s="11" t="str">
        <f>""</f>
        <v/>
      </c>
      <c r="C48" s="11" t="str">
        <f>"Итого по кандидату"</f>
        <v>Итого по кандидату</v>
      </c>
      <c r="D48" s="12">
        <v>1000</v>
      </c>
      <c r="E48" s="12">
        <v>0</v>
      </c>
      <c r="F48" s="11" t="str">
        <f>""</f>
        <v/>
      </c>
      <c r="G48" s="12">
        <v>0</v>
      </c>
      <c r="H48" s="13"/>
      <c r="I48" s="12">
        <v>700</v>
      </c>
      <c r="J48" s="14"/>
      <c r="K48" s="12">
        <v>0</v>
      </c>
      <c r="L48" s="11" t="str">
        <f>""</f>
        <v/>
      </c>
      <c r="M48" s="12">
        <v>0</v>
      </c>
      <c r="N48" s="11" t="str">
        <f>""</f>
        <v/>
      </c>
      <c r="O48" s="4"/>
    </row>
    <row r="49" spans="1:15" ht="45" customHeight="1" x14ac:dyDescent="0.3">
      <c r="A49" s="6" t="s">
        <v>24</v>
      </c>
      <c r="B49" s="7" t="str">
        <f>"Округ №3 (№ 3)"</f>
        <v>Округ №3 (№ 3)</v>
      </c>
      <c r="C49" s="7" t="str">
        <f>"Орлова Валентина Николаевна"</f>
        <v>Орлова Валентина Николаевна</v>
      </c>
      <c r="D49" s="8">
        <v>1000</v>
      </c>
      <c r="E49" s="8"/>
      <c r="F49" s="7" t="str">
        <f>""</f>
        <v/>
      </c>
      <c r="G49" s="8"/>
      <c r="H49" s="9"/>
      <c r="I49" s="8">
        <v>900</v>
      </c>
      <c r="J49" s="10"/>
      <c r="K49" s="8"/>
      <c r="L49" s="7" t="str">
        <f>""</f>
        <v/>
      </c>
      <c r="M49" s="8"/>
      <c r="N49" s="7" t="str">
        <f>""</f>
        <v/>
      </c>
      <c r="O49" s="4"/>
    </row>
    <row r="50" spans="1:15" ht="30" customHeight="1" x14ac:dyDescent="0.3">
      <c r="A50" s="5" t="s">
        <v>6</v>
      </c>
      <c r="B50" s="11" t="str">
        <f>""</f>
        <v/>
      </c>
      <c r="C50" s="11" t="str">
        <f>"Итого по кандидату"</f>
        <v>Итого по кандидату</v>
      </c>
      <c r="D50" s="12">
        <v>1000</v>
      </c>
      <c r="E50" s="12">
        <v>0</v>
      </c>
      <c r="F50" s="11" t="str">
        <f>""</f>
        <v/>
      </c>
      <c r="G50" s="12">
        <v>0</v>
      </c>
      <c r="H50" s="13"/>
      <c r="I50" s="12">
        <v>900</v>
      </c>
      <c r="J50" s="14"/>
      <c r="K50" s="12">
        <v>0</v>
      </c>
      <c r="L50" s="11" t="str">
        <f>""</f>
        <v/>
      </c>
      <c r="M50" s="12">
        <v>0</v>
      </c>
      <c r="N50" s="11" t="str">
        <f>""</f>
        <v/>
      </c>
      <c r="O50" s="4"/>
    </row>
    <row r="51" spans="1:15" ht="60" customHeight="1" x14ac:dyDescent="0.3">
      <c r="A51" s="6" t="s">
        <v>25</v>
      </c>
      <c r="B51" s="7" t="str">
        <f>"Округ №3 (№ 3)"</f>
        <v>Округ №3 (№ 3)</v>
      </c>
      <c r="C51" s="7" t="str">
        <f>"Харечко Сергей Владимирович"</f>
        <v>Харечко Сергей Владимирович</v>
      </c>
      <c r="D51" s="8">
        <v>1000</v>
      </c>
      <c r="E51" s="8"/>
      <c r="F51" s="7" t="str">
        <f>""</f>
        <v/>
      </c>
      <c r="G51" s="8"/>
      <c r="H51" s="9"/>
      <c r="I51" s="8">
        <v>700</v>
      </c>
      <c r="J51" s="10"/>
      <c r="K51" s="8"/>
      <c r="L51" s="7" t="str">
        <f>""</f>
        <v/>
      </c>
      <c r="M51" s="8"/>
      <c r="N51" s="7" t="str">
        <f>""</f>
        <v/>
      </c>
      <c r="O51" s="4"/>
    </row>
    <row r="52" spans="1:15" ht="30" customHeight="1" x14ac:dyDescent="0.3">
      <c r="A52" s="5" t="s">
        <v>6</v>
      </c>
      <c r="B52" s="11" t="str">
        <f>""</f>
        <v/>
      </c>
      <c r="C52" s="11" t="str">
        <f>"Итого по кандидату"</f>
        <v>Итого по кандидату</v>
      </c>
      <c r="D52" s="12">
        <v>1000</v>
      </c>
      <c r="E52" s="12">
        <v>0</v>
      </c>
      <c r="F52" s="11" t="str">
        <f>""</f>
        <v/>
      </c>
      <c r="G52" s="12">
        <v>0</v>
      </c>
      <c r="H52" s="13"/>
      <c r="I52" s="12">
        <v>700</v>
      </c>
      <c r="J52" s="14"/>
      <c r="K52" s="12">
        <v>0</v>
      </c>
      <c r="L52" s="11" t="str">
        <f>""</f>
        <v/>
      </c>
      <c r="M52" s="12">
        <v>0</v>
      </c>
      <c r="N52" s="11" t="str">
        <f>""</f>
        <v/>
      </c>
      <c r="O52" s="4"/>
    </row>
    <row r="53" spans="1:15" ht="75" customHeight="1" x14ac:dyDescent="0.3">
      <c r="A53" s="5" t="s">
        <v>6</v>
      </c>
      <c r="B53" s="11" t="str">
        <f>""</f>
        <v/>
      </c>
      <c r="C53" s="11" t="str">
        <f>"Избирательный округ (Округ №3 (№ 3)), всего"</f>
        <v>Избирательный округ (Округ №3 (№ 3)), всего</v>
      </c>
      <c r="D53" s="12">
        <v>5000</v>
      </c>
      <c r="E53" s="12">
        <v>0</v>
      </c>
      <c r="F53" s="11" t="str">
        <f>""</f>
        <v/>
      </c>
      <c r="G53" s="12">
        <v>0</v>
      </c>
      <c r="H53" s="13"/>
      <c r="I53" s="12">
        <v>2500</v>
      </c>
      <c r="J53" s="14"/>
      <c r="K53" s="12">
        <v>0</v>
      </c>
      <c r="L53" s="11" t="str">
        <f>""</f>
        <v/>
      </c>
      <c r="M53" s="12">
        <v>0</v>
      </c>
      <c r="N53" s="11" t="str">
        <f>""</f>
        <v/>
      </c>
      <c r="O53" s="4"/>
    </row>
    <row r="54" spans="1:15" ht="45" customHeight="1" x14ac:dyDescent="0.3">
      <c r="A54" s="6" t="s">
        <v>26</v>
      </c>
      <c r="B54" s="7" t="str">
        <f>"Округ №4 (№ 4)"</f>
        <v>Округ №4 (№ 4)</v>
      </c>
      <c r="C54" s="7" t="str">
        <f>"Ватанина Ольга Викторовна"</f>
        <v>Ватанина Ольга Викторовна</v>
      </c>
      <c r="D54" s="8">
        <v>1000</v>
      </c>
      <c r="E54" s="8"/>
      <c r="F54" s="7" t="str">
        <f>""</f>
        <v/>
      </c>
      <c r="G54" s="8"/>
      <c r="H54" s="9"/>
      <c r="I54" s="8">
        <v>700</v>
      </c>
      <c r="J54" s="10"/>
      <c r="K54" s="8"/>
      <c r="L54" s="7" t="str">
        <f>""</f>
        <v/>
      </c>
      <c r="M54" s="8"/>
      <c r="N54" s="7" t="str">
        <f>""</f>
        <v/>
      </c>
      <c r="O54" s="4"/>
    </row>
    <row r="55" spans="1:15" ht="30" customHeight="1" x14ac:dyDescent="0.3">
      <c r="A55" s="5" t="s">
        <v>6</v>
      </c>
      <c r="B55" s="11" t="str">
        <f>""</f>
        <v/>
      </c>
      <c r="C55" s="11" t="str">
        <f>"Итого по кандидату"</f>
        <v>Итого по кандидату</v>
      </c>
      <c r="D55" s="12">
        <v>1000</v>
      </c>
      <c r="E55" s="12">
        <v>0</v>
      </c>
      <c r="F55" s="11" t="str">
        <f>""</f>
        <v/>
      </c>
      <c r="G55" s="12">
        <v>0</v>
      </c>
      <c r="H55" s="13"/>
      <c r="I55" s="12">
        <v>700</v>
      </c>
      <c r="J55" s="14"/>
      <c r="K55" s="12">
        <v>0</v>
      </c>
      <c r="L55" s="11" t="str">
        <f>""</f>
        <v/>
      </c>
      <c r="M55" s="12">
        <v>0</v>
      </c>
      <c r="N55" s="11" t="str">
        <f>""</f>
        <v/>
      </c>
      <c r="O55" s="4"/>
    </row>
    <row r="56" spans="1:15" ht="45" customHeight="1" x14ac:dyDescent="0.3">
      <c r="A56" s="6" t="s">
        <v>27</v>
      </c>
      <c r="B56" s="7" t="str">
        <f>"Округ №4 (№ 4)"</f>
        <v>Округ №4 (№ 4)</v>
      </c>
      <c r="C56" s="7" t="str">
        <f>"Гаврилова Мария Фоминична"</f>
        <v>Гаврилова Мария Фоминична</v>
      </c>
      <c r="D56" s="8">
        <v>1000</v>
      </c>
      <c r="E56" s="8"/>
      <c r="F56" s="7" t="str">
        <f>""</f>
        <v/>
      </c>
      <c r="G56" s="8"/>
      <c r="H56" s="9"/>
      <c r="I56" s="8">
        <v>0</v>
      </c>
      <c r="J56" s="10"/>
      <c r="K56" s="8"/>
      <c r="L56" s="7" t="str">
        <f>""</f>
        <v/>
      </c>
      <c r="M56" s="8"/>
      <c r="N56" s="7" t="str">
        <f>""</f>
        <v/>
      </c>
      <c r="O56" s="4"/>
    </row>
    <row r="57" spans="1:15" ht="30" customHeight="1" x14ac:dyDescent="0.3">
      <c r="A57" s="5" t="s">
        <v>6</v>
      </c>
      <c r="B57" s="11" t="str">
        <f>""</f>
        <v/>
      </c>
      <c r="C57" s="11" t="str">
        <f>"Итого по кандидату"</f>
        <v>Итого по кандидату</v>
      </c>
      <c r="D57" s="12">
        <v>1000</v>
      </c>
      <c r="E57" s="12">
        <v>0</v>
      </c>
      <c r="F57" s="11" t="str">
        <f>""</f>
        <v/>
      </c>
      <c r="G57" s="12">
        <v>0</v>
      </c>
      <c r="H57" s="13"/>
      <c r="I57" s="12">
        <v>0</v>
      </c>
      <c r="J57" s="14"/>
      <c r="K57" s="12">
        <v>0</v>
      </c>
      <c r="L57" s="11" t="str">
        <f>""</f>
        <v/>
      </c>
      <c r="M57" s="12">
        <v>0</v>
      </c>
      <c r="N57" s="11" t="str">
        <f>""</f>
        <v/>
      </c>
      <c r="O57" s="4"/>
    </row>
    <row r="58" spans="1:15" ht="60" customHeight="1" x14ac:dyDescent="0.3">
      <c r="A58" s="6" t="s">
        <v>28</v>
      </c>
      <c r="B58" s="7" t="str">
        <f>"Округ №4 (№ 4)"</f>
        <v>Округ №4 (№ 4)</v>
      </c>
      <c r="C58" s="7" t="str">
        <f>"Никифорова Марина Анатольевна"</f>
        <v>Никифорова Марина Анатольевна</v>
      </c>
      <c r="D58" s="8">
        <v>1000</v>
      </c>
      <c r="E58" s="8"/>
      <c r="F58" s="7" t="str">
        <f>""</f>
        <v/>
      </c>
      <c r="G58" s="8"/>
      <c r="H58" s="9"/>
      <c r="I58" s="8">
        <v>700</v>
      </c>
      <c r="J58" s="10"/>
      <c r="K58" s="8"/>
      <c r="L58" s="7" t="str">
        <f>""</f>
        <v/>
      </c>
      <c r="M58" s="8"/>
      <c r="N58" s="7" t="str">
        <f>""</f>
        <v/>
      </c>
      <c r="O58" s="4"/>
    </row>
    <row r="59" spans="1:15" ht="30" customHeight="1" x14ac:dyDescent="0.3">
      <c r="A59" s="5" t="s">
        <v>6</v>
      </c>
      <c r="B59" s="11" t="str">
        <f>""</f>
        <v/>
      </c>
      <c r="C59" s="11" t="str">
        <f>"Итого по кандидату"</f>
        <v>Итого по кандидату</v>
      </c>
      <c r="D59" s="12">
        <v>1000</v>
      </c>
      <c r="E59" s="12">
        <v>0</v>
      </c>
      <c r="F59" s="11" t="str">
        <f>""</f>
        <v/>
      </c>
      <c r="G59" s="12">
        <v>0</v>
      </c>
      <c r="H59" s="13"/>
      <c r="I59" s="12">
        <v>700</v>
      </c>
      <c r="J59" s="14"/>
      <c r="K59" s="12">
        <v>0</v>
      </c>
      <c r="L59" s="11" t="str">
        <f>""</f>
        <v/>
      </c>
      <c r="M59" s="12">
        <v>0</v>
      </c>
      <c r="N59" s="11" t="str">
        <f>""</f>
        <v/>
      </c>
      <c r="O59" s="4"/>
    </row>
    <row r="60" spans="1:15" ht="45" customHeight="1" x14ac:dyDescent="0.3">
      <c r="A60" s="6" t="s">
        <v>29</v>
      </c>
      <c r="B60" s="7" t="str">
        <f>"Округ №4 (№ 4)"</f>
        <v>Округ №4 (№ 4)</v>
      </c>
      <c r="C60" s="7" t="str">
        <f>"Цеханский Александр Юлианович"</f>
        <v>Цеханский Александр Юлианович</v>
      </c>
      <c r="D60" s="8">
        <v>1000</v>
      </c>
      <c r="E60" s="8"/>
      <c r="F60" s="7" t="str">
        <f>""</f>
        <v/>
      </c>
      <c r="G60" s="8"/>
      <c r="H60" s="9"/>
      <c r="I60" s="8">
        <v>200</v>
      </c>
      <c r="J60" s="10"/>
      <c r="K60" s="8"/>
      <c r="L60" s="7" t="str">
        <f>""</f>
        <v/>
      </c>
      <c r="M60" s="8"/>
      <c r="N60" s="7" t="str">
        <f>""</f>
        <v/>
      </c>
      <c r="O60" s="4"/>
    </row>
    <row r="61" spans="1:15" ht="30" customHeight="1" x14ac:dyDescent="0.3">
      <c r="A61" s="5" t="s">
        <v>6</v>
      </c>
      <c r="B61" s="11" t="str">
        <f>""</f>
        <v/>
      </c>
      <c r="C61" s="11" t="str">
        <f>"Итого по кандидату"</f>
        <v>Итого по кандидату</v>
      </c>
      <c r="D61" s="12">
        <v>1000</v>
      </c>
      <c r="E61" s="12">
        <v>0</v>
      </c>
      <c r="F61" s="11" t="str">
        <f>""</f>
        <v/>
      </c>
      <c r="G61" s="12">
        <v>0</v>
      </c>
      <c r="H61" s="13"/>
      <c r="I61" s="12">
        <v>200</v>
      </c>
      <c r="J61" s="14"/>
      <c r="K61" s="12">
        <v>0</v>
      </c>
      <c r="L61" s="11" t="str">
        <f>""</f>
        <v/>
      </c>
      <c r="M61" s="12">
        <v>0</v>
      </c>
      <c r="N61" s="11" t="str">
        <f>""</f>
        <v/>
      </c>
      <c r="O61" s="4"/>
    </row>
    <row r="62" spans="1:15" ht="75" customHeight="1" x14ac:dyDescent="0.3">
      <c r="A62" s="5" t="s">
        <v>6</v>
      </c>
      <c r="B62" s="11" t="str">
        <f>""</f>
        <v/>
      </c>
      <c r="C62" s="11" t="str">
        <f>"Избирательный округ (Округ №4 (№ 4)), всего"</f>
        <v>Избирательный округ (Округ №4 (№ 4)), всего</v>
      </c>
      <c r="D62" s="12">
        <v>4000</v>
      </c>
      <c r="E62" s="12">
        <v>0</v>
      </c>
      <c r="F62" s="11" t="str">
        <f>""</f>
        <v/>
      </c>
      <c r="G62" s="12">
        <v>0</v>
      </c>
      <c r="H62" s="13"/>
      <c r="I62" s="12">
        <v>1600</v>
      </c>
      <c r="J62" s="14"/>
      <c r="K62" s="12">
        <v>0</v>
      </c>
      <c r="L62" s="11" t="str">
        <f>""</f>
        <v/>
      </c>
      <c r="M62" s="12">
        <v>0</v>
      </c>
      <c r="N62" s="11" t="str">
        <f>""</f>
        <v/>
      </c>
      <c r="O62" s="4"/>
    </row>
    <row r="63" spans="1:15" x14ac:dyDescent="0.3">
      <c r="A63" s="5" t="s">
        <v>6</v>
      </c>
      <c r="B63" s="11" t="str">
        <f>""</f>
        <v/>
      </c>
      <c r="C63" s="11" t="str">
        <f>"Итого"</f>
        <v>Итого</v>
      </c>
      <c r="D63" s="12">
        <v>69570</v>
      </c>
      <c r="E63" s="12">
        <v>0</v>
      </c>
      <c r="F63" s="11" t="str">
        <f>""</f>
        <v/>
      </c>
      <c r="G63" s="12">
        <v>0</v>
      </c>
      <c r="H63" s="13">
        <v>0</v>
      </c>
      <c r="I63" s="12">
        <v>56297</v>
      </c>
      <c r="J63" s="14"/>
      <c r="K63" s="12">
        <v>0</v>
      </c>
      <c r="L63" s="11" t="str">
        <f>""</f>
        <v/>
      </c>
      <c r="M63" s="12">
        <v>0</v>
      </c>
      <c r="N63" s="11" t="str">
        <f>""</f>
        <v/>
      </c>
      <c r="O63" s="4"/>
    </row>
    <row r="64" spans="1:15" x14ac:dyDescent="0.3">
      <c r="O64" s="4"/>
    </row>
    <row r="65" spans="1:14" x14ac:dyDescent="0.3">
      <c r="A65" s="23" t="s">
        <v>31</v>
      </c>
      <c r="B65" s="23"/>
      <c r="C65" s="23"/>
      <c r="D65" s="23"/>
      <c r="E65" s="23"/>
      <c r="F65" s="24"/>
      <c r="G65" s="26" t="s">
        <v>36</v>
      </c>
      <c r="H65" s="26"/>
      <c r="I65" s="24"/>
      <c r="J65" s="24"/>
      <c r="K65" s="24"/>
      <c r="L65" s="28" t="s">
        <v>32</v>
      </c>
      <c r="M65" s="28"/>
      <c r="N65" s="28"/>
    </row>
    <row r="66" spans="1:14" x14ac:dyDescent="0.3">
      <c r="A66" s="25" t="s">
        <v>33</v>
      </c>
      <c r="B66" s="25"/>
      <c r="C66" s="25"/>
      <c r="D66" s="25"/>
      <c r="E66" s="25"/>
      <c r="F66" s="24"/>
      <c r="G66" s="27" t="s">
        <v>34</v>
      </c>
      <c r="H66" s="27"/>
      <c r="I66" s="24"/>
      <c r="J66" s="24"/>
      <c r="K66" s="24"/>
      <c r="L66" s="27" t="s">
        <v>35</v>
      </c>
      <c r="M66" s="27"/>
      <c r="N66" s="27"/>
    </row>
  </sheetData>
  <mergeCells count="25">
    <mergeCell ref="A65:E65"/>
    <mergeCell ref="A66:E66"/>
    <mergeCell ref="G65:H65"/>
    <mergeCell ref="G66:H66"/>
    <mergeCell ref="L65:N65"/>
    <mergeCell ref="L66:N66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</mergeCells>
  <pageMargins left="0.34722222222222221" right="0.1388888888888889" top="0.1388888888888889" bottom="0.1388888888888889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2024-08-27T10:16:34Z</cp:lastPrinted>
  <dcterms:created xsi:type="dcterms:W3CDTF">2024-08-27T08:26:19Z</dcterms:created>
  <dcterms:modified xsi:type="dcterms:W3CDTF">2024-08-27T10:16:58Z</dcterms:modified>
</cp:coreProperties>
</file>